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jpeg" ContentType="image/jpe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efaturas" sheetId="1" state="visible" r:id="rId3"/>
  </sheets>
  <definedNames>
    <definedName function="false" hidden="false" localSheetId="0" name="_xlnm.Print_Titles" vbProcedure="false">Jefaturas!$1:$6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<sst xmlns="http://schemas.openxmlformats.org/spreadsheetml/2006/main" count="86" uniqueCount="69">
  <si>
    <t xml:space="preserve">AYUNTAMIENTO DE PUERTO DEL ROSARIO</t>
  </si>
  <si>
    <t xml:space="preserve">ANEXO V</t>
  </si>
  <si>
    <t xml:space="preserve">Presupuesto 2026</t>
  </si>
  <si>
    <t xml:space="preserve">GASTOS DE PERSONAL</t>
  </si>
  <si>
    <t xml:space="preserve">Jefaturas</t>
  </si>
  <si>
    <t xml:space="preserve">Nombre</t>
  </si>
  <si>
    <t xml:space="preserve">P.Trabajo</t>
  </si>
  <si>
    <t xml:space="preserve">Puntos</t>
  </si>
  <si>
    <t xml:space="preserve">R.Básicas</t>
  </si>
  <si>
    <t xml:space="preserve">Trienios</t>
  </si>
  <si>
    <t xml:space="preserve">Otras Ret.</t>
  </si>
  <si>
    <t xml:space="preserve">Complem.</t>
  </si>
  <si>
    <t xml:space="preserve">Tot.Remun</t>
  </si>
  <si>
    <t xml:space="preserve">Seg.Soc.</t>
  </si>
  <si>
    <t xml:space="preserve">TOTAL</t>
  </si>
  <si>
    <t xml:space="preserve">13200.14 - Seguridad y Orden Público.</t>
  </si>
  <si>
    <t xml:space="preserve">POL-F-1                OCUPADO</t>
  </si>
  <si>
    <t xml:space="preserve">Inspector Jefatura</t>
  </si>
  <si>
    <t xml:space="preserve">20</t>
  </si>
  <si>
    <t xml:space="preserve">Inspector (Diferencia A1)</t>
  </si>
  <si>
    <t xml:space="preserve">13600.15 - Servicio de prevención y extinción de incendios.</t>
  </si>
  <si>
    <t xml:space="preserve">BBR-F-1 OCUPADO</t>
  </si>
  <si>
    <t xml:space="preserve">Cabo - Bombero</t>
  </si>
  <si>
    <t xml:space="preserve">17</t>
  </si>
  <si>
    <t xml:space="preserve">BBR-F-66 OCUPADO</t>
  </si>
  <si>
    <t xml:space="preserve">Cabo especialista</t>
  </si>
  <si>
    <t xml:space="preserve">8</t>
  </si>
  <si>
    <t xml:space="preserve">BBR-F-67 OCUPADO</t>
  </si>
  <si>
    <t xml:space="preserve">BBR-F-68 OCUPADO</t>
  </si>
  <si>
    <t xml:space="preserve">BBR-F-69 OCUPADO</t>
  </si>
  <si>
    <t xml:space="preserve">BBR-F-70 OCUPADO</t>
  </si>
  <si>
    <t xml:space="preserve">15100.21 - Urbanismo: planeamiento, gestión, ejecución y disciplina urbanística.</t>
  </si>
  <si>
    <t xml:space="preserve">URB-F-4                   OCUPADO</t>
  </si>
  <si>
    <t xml:space="preserve">Jefe-a de sección de urbanismo</t>
  </si>
  <si>
    <t xml:space="preserve">18</t>
  </si>
  <si>
    <t xml:space="preserve">TES-F-01</t>
  </si>
  <si>
    <t xml:space="preserve">TESORERO</t>
  </si>
  <si>
    <t xml:space="preserve">TESORERÍA</t>
  </si>
  <si>
    <t xml:space="preserve">25</t>
  </si>
  <si>
    <t xml:space="preserve">23100.16 - Asistencia social primaria.</t>
  </si>
  <si>
    <t xml:space="preserve">SSCC-F-3               OCUPADO</t>
  </si>
  <si>
    <t xml:space="preserve">Jefe-a de sección de Servicios Sociales</t>
  </si>
  <si>
    <t xml:space="preserve">33000.27 - Administración general de cultura. </t>
  </si>
  <si>
    <t xml:space="preserve">SPC-F-1</t>
  </si>
  <si>
    <t xml:space="preserve">OCUAPDO</t>
  </si>
  <si>
    <t xml:space="preserve">Jefe/a servicio de promoción cultural y económica</t>
  </si>
  <si>
    <t xml:space="preserve">92000.11 - Administración General.</t>
  </si>
  <si>
    <t xml:space="preserve">TES-F-25               OCUPADO</t>
  </si>
  <si>
    <t xml:space="preserve">Jefatura Gestión Tributria (multas)</t>
  </si>
  <si>
    <t xml:space="preserve">14</t>
  </si>
  <si>
    <t xml:space="preserve">CTRT-F-12</t>
  </si>
  <si>
    <t xml:space="preserve">OCUPADO</t>
  </si>
  <si>
    <t xml:space="preserve">Jefe/a sección de contratación, asesoría jurídica y patrimonio</t>
  </si>
  <si>
    <t xml:space="preserve">INT-F-4</t>
  </si>
  <si>
    <t xml:space="preserve">Jefe/a sección de Presupuesto</t>
  </si>
  <si>
    <t xml:space="preserve">INT-F-01</t>
  </si>
  <si>
    <t xml:space="preserve">INTERVENTOR</t>
  </si>
  <si>
    <t xml:space="preserve">INTERVENCIÓN</t>
  </si>
  <si>
    <t xml:space="preserve">SECR-F-01</t>
  </si>
  <si>
    <t xml:space="preserve">SECRETARIO</t>
  </si>
  <si>
    <t xml:space="preserve">SECRETARIA</t>
  </si>
  <si>
    <t xml:space="preserve">SERVICIOS JURÍDICOS</t>
  </si>
  <si>
    <t xml:space="preserve">54</t>
  </si>
  <si>
    <t xml:space="preserve">SECR-F-31            OCUPADO</t>
  </si>
  <si>
    <t xml:space="preserve">Jefe_a de sección modernización nuevas tecnologías...</t>
  </si>
  <si>
    <t xml:space="preserve">92200.12 - Coordinación y organización institucional de las entidades locales.</t>
  </si>
  <si>
    <t xml:space="preserve">OBR-F-18             OCUPADO</t>
  </si>
  <si>
    <t xml:space="preserve">Jefe-a de negociado de gestión de servicios públicos</t>
  </si>
  <si>
    <t xml:space="preserve">10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</si>
</sst>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;[RED]&quot;- &quot;#,##0.00"/>
    <numFmt numFmtId="166" formatCode="@"/>
    <numFmt numFmtId="167" formatCode="#,##0.00&quot; € &quot;;[RED]&quot;- &quot;#,##0.00&quot; € &quot;"/>
    <numFmt numFmtId="168" formatCode="#,##0.00;[RED]#,##0.00"/>
    <numFmt numFmtId="169" formatCode="#,##0.00"/>
    <numFmt numFmtId="170" formatCode="#,##0.00&quot; €&quot;"/>
  </numFmts>
  <fonts count="1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sz val="18"/>
      <color rgb="FFFFFFFF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8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548235"/>
        <bgColor rgb="FF339966"/>
      </patternFill>
    </fill>
    <fill>
      <patternFill patternType="solid">
        <fgColor rgb="FFA9D08E"/>
        <bgColor rgb="FF99CCFF"/>
      </patternFill>
    </fill>
    <fill>
      <patternFill patternType="solid">
        <fgColor theme="0" tint="-0.05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A9D08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1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1" fillId="4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11" fillId="4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5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1" fillId="4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A9D08E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76320</xdr:rowOff>
    </xdr:from>
    <xdr:to>
      <xdr:col>0</xdr:col>
      <xdr:colOff>525600</xdr:colOff>
      <xdr:row>3</xdr:row>
      <xdr:rowOff>54360</xdr:rowOff>
    </xdr:to>
    <xdr:pic>
      <xdr:nvPicPr>
        <xdr:cNvPr id="1" name="2 Imagen" descr="Logotipo, nombre de la empresa&#10;&#10;Descripción generada automáticamente"/>
        <xdr:cNvPicPr/>
      </xdr:nvPicPr>
      <xdr:blipFill>
        <a:blip r:embed="rId1"/>
        <a:stretch/>
      </xdr:blipFill>
      <xdr:spPr>
        <a:xfrm>
          <a:off x="0" y="76320"/>
          <a:ext cx="525600" cy="495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D1" activeCellId="0" sqref="D1"/>
    </sheetView>
  </sheetViews>
  <sheetFormatPr defaultColWidth="9.00390625" defaultRowHeight="14.25" customHeight="true" zeroHeight="false" outlineLevelRow="0" outlineLevelCol="0"/>
  <cols>
    <col collapsed="false" customWidth="true" hidden="false" outlineLevel="0" max="1" min="1" style="0" width="10.11"/>
    <col collapsed="false" customWidth="true" hidden="false" outlineLevel="0" max="3" min="2" style="0" width="27.88"/>
    <col collapsed="false" customWidth="true" hidden="false" outlineLevel="0" max="4" min="4" style="1" width="27.88"/>
    <col collapsed="false" customWidth="true" hidden="false" outlineLevel="0" max="10" min="5" style="0" width="13.88"/>
    <col collapsed="false" customWidth="true" hidden="false" outlineLevel="0" max="11" min="11" style="0" width="17.88"/>
    <col collapsed="false" customWidth="true" hidden="false" outlineLevel="0" max="13" min="13" style="0" width="9.67"/>
  </cols>
  <sheetData>
    <row r="1" customFormat="false" ht="17.35" hidden="false" customHeight="true" outlineLevel="0" collapsed="false">
      <c r="B1" s="2" t="s">
        <v>0</v>
      </c>
      <c r="D1" s="3" t="s">
        <v>1</v>
      </c>
      <c r="K1" s="4" t="s">
        <v>2</v>
      </c>
    </row>
    <row r="2" customFormat="false" ht="17.35" hidden="false" customHeight="false" outlineLevel="0" collapsed="false">
      <c r="B2" s="2"/>
      <c r="K2" s="5" t="s">
        <v>3</v>
      </c>
    </row>
    <row r="3" customFormat="false" ht="6" hidden="false" customHeight="true" outlineLevel="0" collapsed="false"/>
    <row r="4" customFormat="false" ht="22.05" hidden="false" customHeight="false" outlineLevel="0" collapsed="false">
      <c r="A4" s="6" t="s">
        <v>4</v>
      </c>
      <c r="B4" s="7"/>
      <c r="C4" s="7"/>
      <c r="D4" s="8"/>
      <c r="E4" s="9" t="n">
        <v>0</v>
      </c>
      <c r="F4" s="9" t="n">
        <v>0</v>
      </c>
      <c r="G4" s="9" t="n">
        <v>0</v>
      </c>
      <c r="H4" s="9" t="n">
        <f aca="false">+H7+H11+H19+H23+H29+H26+H37</f>
        <v>122991.26</v>
      </c>
      <c r="I4" s="9" t="n">
        <f aca="false">+I7+I11+I19+I23+I29+I26+I37</f>
        <v>122991.26</v>
      </c>
      <c r="J4" s="9" t="n">
        <f aca="false">+J7+J11+J19+J23+J29+J26+J37</f>
        <v>40148.0772</v>
      </c>
      <c r="K4" s="9" t="n">
        <f aca="false">+K7+K11+K19+K23+K29+K26+K37</f>
        <v>163139.3372</v>
      </c>
    </row>
    <row r="5" customFormat="false" ht="6" hidden="false" customHeight="true" outlineLevel="0" collapsed="false"/>
    <row r="6" customFormat="false" ht="14.25" hidden="false" customHeight="false" outlineLevel="0" collapsed="false">
      <c r="A6" s="10" t="s">
        <v>5</v>
      </c>
      <c r="B6" s="10"/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</row>
    <row r="7" customFormat="false" ht="14.25" hidden="false" customHeight="false" outlineLevel="0" collapsed="false">
      <c r="A7" s="11" t="s">
        <v>15</v>
      </c>
      <c r="B7" s="11"/>
      <c r="C7" s="11"/>
      <c r="D7" s="12"/>
      <c r="E7" s="13" t="n">
        <v>0</v>
      </c>
      <c r="F7" s="13" t="n">
        <v>0</v>
      </c>
      <c r="G7" s="13" t="n">
        <v>0</v>
      </c>
      <c r="H7" s="13" t="n">
        <f aca="false">H8+H9</f>
        <v>13401.78</v>
      </c>
      <c r="I7" s="13" t="n">
        <f aca="false">I8+I9</f>
        <v>13401.78</v>
      </c>
      <c r="J7" s="13" t="n">
        <f aca="false">J8+J9</f>
        <v>4422.5874</v>
      </c>
      <c r="K7" s="13" t="n">
        <f aca="false">K8+K9</f>
        <v>17824.3674</v>
      </c>
    </row>
    <row r="8" customFormat="false" ht="14.25" hidden="false" customHeight="true" outlineLevel="0" collapsed="false">
      <c r="A8" s="14" t="s">
        <v>16</v>
      </c>
      <c r="B8" s="14"/>
      <c r="C8" s="14" t="s">
        <v>17</v>
      </c>
      <c r="D8" s="15" t="s">
        <v>18</v>
      </c>
      <c r="E8" s="16" t="n">
        <v>0</v>
      </c>
      <c r="F8" s="16" t="n">
        <v>0</v>
      </c>
      <c r="G8" s="16" t="n">
        <v>0</v>
      </c>
      <c r="H8" s="16" t="n">
        <f aca="false">14*(D8*24.31)</f>
        <v>6806.8</v>
      </c>
      <c r="I8" s="16" t="n">
        <f aca="false">H8</f>
        <v>6806.8</v>
      </c>
      <c r="J8" s="16" t="n">
        <f aca="false">I8*33%</f>
        <v>2246.244</v>
      </c>
      <c r="K8" s="17" t="n">
        <f aca="false">I8+J8</f>
        <v>9053.044</v>
      </c>
    </row>
    <row r="9" customFormat="false" ht="14.25" hidden="false" customHeight="true" outlineLevel="0" collapsed="false">
      <c r="A9" s="18" t="s">
        <v>16</v>
      </c>
      <c r="B9" s="18"/>
      <c r="C9" s="18" t="s">
        <v>19</v>
      </c>
      <c r="D9" s="19"/>
      <c r="E9" s="20" t="n">
        <v>0</v>
      </c>
      <c r="F9" s="20" t="n">
        <v>0</v>
      </c>
      <c r="G9" s="20" t="n">
        <v>0</v>
      </c>
      <c r="H9" s="20" t="n">
        <v>6594.98</v>
      </c>
      <c r="I9" s="20" t="n">
        <f aca="false">H9</f>
        <v>6594.98</v>
      </c>
      <c r="J9" s="20" t="n">
        <f aca="false">I9*33%</f>
        <v>2176.3434</v>
      </c>
      <c r="K9" s="21" t="n">
        <f aca="false">I9+J9</f>
        <v>8771.3234</v>
      </c>
    </row>
    <row r="11" customFormat="false" ht="14.25" hidden="false" customHeight="false" outlineLevel="0" collapsed="false">
      <c r="A11" s="11" t="s">
        <v>20</v>
      </c>
      <c r="B11" s="11"/>
      <c r="C11" s="11"/>
      <c r="D11" s="12"/>
      <c r="E11" s="13" t="n">
        <v>0</v>
      </c>
      <c r="F11" s="13" t="n">
        <v>0</v>
      </c>
      <c r="G11" s="13" t="n">
        <v>0</v>
      </c>
      <c r="H11" s="13" t="n">
        <f aca="false">H12+H13+H14+H15+H16+H17</f>
        <v>19399.38</v>
      </c>
      <c r="I11" s="13" t="n">
        <f aca="false">I12+I13+I14+I15+I16+I17</f>
        <v>19399.38</v>
      </c>
      <c r="J11" s="13" t="n">
        <f aca="false">J12+J13+J14+J15+J16+J17</f>
        <v>6401.7954</v>
      </c>
      <c r="K11" s="13" t="n">
        <f aca="false">K12+K13+K14+K15+K16+K17</f>
        <v>25801.1754</v>
      </c>
      <c r="M11" s="22"/>
    </row>
    <row r="12" customFormat="false" ht="14.25" hidden="false" customHeight="true" outlineLevel="0" collapsed="false">
      <c r="A12" s="23" t="s">
        <v>21</v>
      </c>
      <c r="B12" s="23"/>
      <c r="C12" s="24" t="s">
        <v>22</v>
      </c>
      <c r="D12" s="25" t="s">
        <v>23</v>
      </c>
      <c r="E12" s="26" t="n">
        <v>0</v>
      </c>
      <c r="F12" s="26" t="n">
        <v>0</v>
      </c>
      <c r="G12" s="26" t="n">
        <v>0</v>
      </c>
      <c r="H12" s="26" t="n">
        <f aca="false">14*(D12*24.31)</f>
        <v>5785.78</v>
      </c>
      <c r="I12" s="26" t="n">
        <f aca="false">H12</f>
        <v>5785.78</v>
      </c>
      <c r="J12" s="26" t="n">
        <f aca="false">I12*33%</f>
        <v>1909.3074</v>
      </c>
      <c r="K12" s="27" t="n">
        <f aca="false">I12+J12</f>
        <v>7695.0874</v>
      </c>
      <c r="L12" s="28"/>
    </row>
    <row r="13" customFormat="false" ht="14.25" hidden="false" customHeight="true" outlineLevel="0" collapsed="false">
      <c r="A13" s="29" t="s">
        <v>24</v>
      </c>
      <c r="B13" s="29"/>
      <c r="C13" s="30" t="s">
        <v>25</v>
      </c>
      <c r="D13" s="31" t="s">
        <v>26</v>
      </c>
      <c r="E13" s="32" t="n">
        <v>0</v>
      </c>
      <c r="F13" s="32" t="n">
        <v>0</v>
      </c>
      <c r="G13" s="32" t="n">
        <v>0</v>
      </c>
      <c r="H13" s="32" t="n">
        <f aca="false">14*(8*24.31)</f>
        <v>2722.72</v>
      </c>
      <c r="I13" s="32" t="n">
        <f aca="false">H13</f>
        <v>2722.72</v>
      </c>
      <c r="J13" s="32" t="n">
        <f aca="false">I13*33%</f>
        <v>898.4976</v>
      </c>
      <c r="K13" s="33" t="n">
        <f aca="false">I13+J13</f>
        <v>3621.2176</v>
      </c>
      <c r="L13" s="28"/>
    </row>
    <row r="14" customFormat="false" ht="14.25" hidden="false" customHeight="true" outlineLevel="0" collapsed="false">
      <c r="A14" s="23" t="s">
        <v>27</v>
      </c>
      <c r="B14" s="23"/>
      <c r="C14" s="24" t="s">
        <v>25</v>
      </c>
      <c r="D14" s="25" t="s">
        <v>26</v>
      </c>
      <c r="E14" s="26" t="n">
        <v>0</v>
      </c>
      <c r="F14" s="26" t="n">
        <v>0</v>
      </c>
      <c r="G14" s="26" t="n">
        <v>0</v>
      </c>
      <c r="H14" s="32" t="n">
        <f aca="false">14*(8*24.31)</f>
        <v>2722.72</v>
      </c>
      <c r="I14" s="32" t="n">
        <f aca="false">H14</f>
        <v>2722.72</v>
      </c>
      <c r="J14" s="26" t="n">
        <f aca="false">I14*33%</f>
        <v>898.4976</v>
      </c>
      <c r="K14" s="33" t="n">
        <f aca="false">I14+J14</f>
        <v>3621.2176</v>
      </c>
      <c r="L14" s="28"/>
    </row>
    <row r="15" customFormat="false" ht="14.25" hidden="false" customHeight="true" outlineLevel="0" collapsed="false">
      <c r="A15" s="29" t="s">
        <v>28</v>
      </c>
      <c r="B15" s="29"/>
      <c r="C15" s="30" t="s">
        <v>25</v>
      </c>
      <c r="D15" s="31" t="s">
        <v>26</v>
      </c>
      <c r="E15" s="32" t="n">
        <v>0</v>
      </c>
      <c r="F15" s="32" t="n">
        <v>0</v>
      </c>
      <c r="G15" s="32" t="n">
        <v>0</v>
      </c>
      <c r="H15" s="32" t="n">
        <f aca="false">14*(8*24.31)</f>
        <v>2722.72</v>
      </c>
      <c r="I15" s="32" t="n">
        <f aca="false">H15</f>
        <v>2722.72</v>
      </c>
      <c r="J15" s="32" t="n">
        <f aca="false">I15*33%</f>
        <v>898.4976</v>
      </c>
      <c r="K15" s="33" t="n">
        <f aca="false">I15+J15</f>
        <v>3621.2176</v>
      </c>
      <c r="L15" s="28"/>
    </row>
    <row r="16" customFormat="false" ht="14.25" hidden="false" customHeight="true" outlineLevel="0" collapsed="false">
      <c r="A16" s="23" t="s">
        <v>29</v>
      </c>
      <c r="B16" s="23"/>
      <c r="C16" s="24" t="s">
        <v>25</v>
      </c>
      <c r="D16" s="25" t="s">
        <v>26</v>
      </c>
      <c r="E16" s="26" t="n">
        <v>0</v>
      </c>
      <c r="F16" s="26" t="n">
        <v>0</v>
      </c>
      <c r="G16" s="26" t="n">
        <v>0</v>
      </c>
      <c r="H16" s="32" t="n">
        <f aca="false">14*(8*24.31)</f>
        <v>2722.72</v>
      </c>
      <c r="I16" s="32" t="n">
        <f aca="false">H16</f>
        <v>2722.72</v>
      </c>
      <c r="J16" s="26" t="n">
        <f aca="false">I16*33%</f>
        <v>898.4976</v>
      </c>
      <c r="K16" s="33" t="n">
        <f aca="false">I16+J16</f>
        <v>3621.2176</v>
      </c>
      <c r="L16" s="28"/>
    </row>
    <row r="17" customFormat="false" ht="14.25" hidden="false" customHeight="true" outlineLevel="0" collapsed="false">
      <c r="A17" s="18" t="s">
        <v>30</v>
      </c>
      <c r="B17" s="18"/>
      <c r="C17" s="18" t="s">
        <v>25</v>
      </c>
      <c r="D17" s="19" t="s">
        <v>26</v>
      </c>
      <c r="E17" s="20" t="n">
        <v>0</v>
      </c>
      <c r="F17" s="20" t="n">
        <v>0</v>
      </c>
      <c r="G17" s="20" t="n">
        <v>0</v>
      </c>
      <c r="H17" s="32" t="n">
        <f aca="false">14*(8*24.31)</f>
        <v>2722.72</v>
      </c>
      <c r="I17" s="32" t="n">
        <f aca="false">H17</f>
        <v>2722.72</v>
      </c>
      <c r="J17" s="32" t="n">
        <f aca="false">I17*33%</f>
        <v>898.4976</v>
      </c>
      <c r="K17" s="33" t="n">
        <f aca="false">I17+J17</f>
        <v>3621.2176</v>
      </c>
      <c r="L17" s="28"/>
    </row>
    <row r="19" customFormat="false" ht="14.25" hidden="false" customHeight="false" outlineLevel="0" collapsed="false">
      <c r="A19" s="11" t="s">
        <v>31</v>
      </c>
      <c r="B19" s="11"/>
      <c r="C19" s="11"/>
      <c r="D19" s="12"/>
      <c r="E19" s="13" t="n">
        <v>0</v>
      </c>
      <c r="F19" s="13" t="n">
        <v>0</v>
      </c>
      <c r="G19" s="13" t="n">
        <v>0</v>
      </c>
      <c r="H19" s="13" t="n">
        <f aca="false">H20+H21</f>
        <v>14634.62</v>
      </c>
      <c r="I19" s="13" t="n">
        <f aca="false">I20+I21</f>
        <v>14634.62</v>
      </c>
      <c r="J19" s="13" t="n">
        <f aca="false">J20+J21</f>
        <v>4744.3396</v>
      </c>
      <c r="K19" s="13" t="n">
        <f aca="false">K20+K21</f>
        <v>19378.9596</v>
      </c>
    </row>
    <row r="20" customFormat="false" ht="14.25" hidden="false" customHeight="true" outlineLevel="0" collapsed="false">
      <c r="A20" s="18" t="s">
        <v>32</v>
      </c>
      <c r="B20" s="18"/>
      <c r="C20" s="18" t="s">
        <v>33</v>
      </c>
      <c r="D20" s="19" t="s">
        <v>34</v>
      </c>
      <c r="E20" s="20" t="n">
        <v>0</v>
      </c>
      <c r="F20" s="20" t="n">
        <v>0</v>
      </c>
      <c r="G20" s="20" t="n">
        <v>0</v>
      </c>
      <c r="H20" s="20" t="n">
        <f aca="false">14*(D20*24.31)</f>
        <v>6126.12</v>
      </c>
      <c r="I20" s="20" t="n">
        <f aca="false">H20</f>
        <v>6126.12</v>
      </c>
      <c r="J20" s="26" t="n">
        <f aca="false">I20*33%</f>
        <v>2021.6196</v>
      </c>
      <c r="K20" s="21" t="n">
        <f aca="false">I20+J20</f>
        <v>8147.7396</v>
      </c>
    </row>
    <row r="21" customFormat="false" ht="14.25" hidden="false" customHeight="false" outlineLevel="0" collapsed="false">
      <c r="A21" s="34" t="s">
        <v>35</v>
      </c>
      <c r="B21" s="35" t="s">
        <v>36</v>
      </c>
      <c r="C21" s="34" t="s">
        <v>37</v>
      </c>
      <c r="D21" s="36" t="s">
        <v>38</v>
      </c>
      <c r="E21" s="37"/>
      <c r="F21" s="37"/>
      <c r="G21" s="37"/>
      <c r="H21" s="37" t="n">
        <f aca="false">D21*24.31*14</f>
        <v>8508.5</v>
      </c>
      <c r="I21" s="37" t="n">
        <f aca="false">H21</f>
        <v>8508.5</v>
      </c>
      <c r="J21" s="38" t="n">
        <f aca="false">I21*32%</f>
        <v>2722.72</v>
      </c>
      <c r="K21" s="39" t="n">
        <f aca="false">I21+J21</f>
        <v>11231.22</v>
      </c>
      <c r="L21" s="28"/>
    </row>
    <row r="23" customFormat="false" ht="14.25" hidden="false" customHeight="false" outlineLevel="0" collapsed="false">
      <c r="A23" s="11" t="s">
        <v>39</v>
      </c>
      <c r="B23" s="11"/>
      <c r="C23" s="11"/>
      <c r="D23" s="12"/>
      <c r="E23" s="13" t="n">
        <v>0</v>
      </c>
      <c r="F23" s="13" t="n">
        <v>0</v>
      </c>
      <c r="G23" s="13" t="n">
        <v>0</v>
      </c>
      <c r="H23" s="13" t="n">
        <f aca="false">H24</f>
        <v>6126.12</v>
      </c>
      <c r="I23" s="13" t="n">
        <f aca="false">I24</f>
        <v>6126.12</v>
      </c>
      <c r="J23" s="13" t="n">
        <f aca="false">J24</f>
        <v>2021.6196</v>
      </c>
      <c r="K23" s="40" t="n">
        <f aca="false">K24</f>
        <v>8147.7396</v>
      </c>
    </row>
    <row r="24" customFormat="false" ht="14.25" hidden="false" customHeight="true" outlineLevel="0" collapsed="false">
      <c r="A24" s="14" t="s">
        <v>40</v>
      </c>
      <c r="B24" s="14"/>
      <c r="C24" s="14" t="s">
        <v>41</v>
      </c>
      <c r="D24" s="15" t="s">
        <v>34</v>
      </c>
      <c r="E24" s="16" t="n">
        <v>0</v>
      </c>
      <c r="F24" s="16" t="n">
        <v>0</v>
      </c>
      <c r="G24" s="16" t="n">
        <v>0</v>
      </c>
      <c r="H24" s="16" t="n">
        <f aca="false">14*(D24*24.31)</f>
        <v>6126.12</v>
      </c>
      <c r="I24" s="16" t="n">
        <f aca="false">H24</f>
        <v>6126.12</v>
      </c>
      <c r="J24" s="16" t="n">
        <f aca="false">I24*33%</f>
        <v>2021.6196</v>
      </c>
      <c r="K24" s="17" t="n">
        <f aca="false">I24+J24</f>
        <v>8147.7396</v>
      </c>
    </row>
    <row r="26" customFormat="false" ht="14.25" hidden="false" customHeight="false" outlineLevel="0" collapsed="false">
      <c r="A26" s="11" t="s">
        <v>42</v>
      </c>
      <c r="B26" s="11"/>
      <c r="C26" s="11"/>
      <c r="D26" s="12"/>
      <c r="E26" s="13" t="n">
        <v>0</v>
      </c>
      <c r="F26" s="13" t="n">
        <v>0</v>
      </c>
      <c r="G26" s="13" t="n">
        <v>0</v>
      </c>
      <c r="H26" s="13" t="n">
        <f aca="false">H27</f>
        <v>7487.48</v>
      </c>
      <c r="I26" s="13" t="n">
        <f aca="false">I27</f>
        <v>7487.48</v>
      </c>
      <c r="J26" s="13" t="n">
        <f aca="false">J27</f>
        <v>2470.8684</v>
      </c>
      <c r="K26" s="40" t="n">
        <f aca="false">K27</f>
        <v>9958.3484</v>
      </c>
    </row>
    <row r="27" s="45" customFormat="true" ht="14.25" hidden="false" customHeight="false" outlineLevel="0" collapsed="false">
      <c r="A27" s="41" t="s">
        <v>43</v>
      </c>
      <c r="B27" s="41" t="s">
        <v>44</v>
      </c>
      <c r="C27" s="41" t="s">
        <v>45</v>
      </c>
      <c r="D27" s="42" t="n">
        <v>22</v>
      </c>
      <c r="E27" s="41"/>
      <c r="F27" s="41"/>
      <c r="G27" s="41"/>
      <c r="H27" s="43" t="n">
        <f aca="false">14*(D27*24.31)</f>
        <v>7487.48</v>
      </c>
      <c r="I27" s="43" t="n">
        <f aca="false">H27</f>
        <v>7487.48</v>
      </c>
      <c r="J27" s="43" t="n">
        <f aca="false">I27*33%</f>
        <v>2470.8684</v>
      </c>
      <c r="K27" s="44" t="n">
        <f aca="false">I27+J27</f>
        <v>9958.3484</v>
      </c>
    </row>
    <row r="29" customFormat="false" ht="14.25" hidden="false" customHeight="false" outlineLevel="0" collapsed="false">
      <c r="A29" s="11" t="s">
        <v>46</v>
      </c>
      <c r="B29" s="11"/>
      <c r="C29" s="11"/>
      <c r="D29" s="12"/>
      <c r="E29" s="13" t="n">
        <v>0</v>
      </c>
      <c r="F29" s="13" t="n">
        <v>0</v>
      </c>
      <c r="G29" s="13" t="n">
        <v>0</v>
      </c>
      <c r="H29" s="13" t="n">
        <f aca="false">H30+H31+H32+H33+H34+H35+H36</f>
        <v>58538.48</v>
      </c>
      <c r="I29" s="13" t="n">
        <f aca="false">I30+I31+I32+I33+I34+I35+I36</f>
        <v>58538.48</v>
      </c>
      <c r="J29" s="13" t="n">
        <f aca="false">J30+J31+J32+J33+J34+J35+J36</f>
        <v>18963.7448</v>
      </c>
      <c r="K29" s="13" t="n">
        <f aca="false">K30+K31+K32+K33+K34+K35+K36</f>
        <v>77502.2248</v>
      </c>
    </row>
    <row r="30" customFormat="false" ht="14.25" hidden="false" customHeight="true" outlineLevel="0" collapsed="false">
      <c r="A30" s="23" t="s">
        <v>47</v>
      </c>
      <c r="B30" s="23"/>
      <c r="C30" s="24" t="s">
        <v>48</v>
      </c>
      <c r="D30" s="25" t="s">
        <v>49</v>
      </c>
      <c r="E30" s="26" t="n">
        <v>0</v>
      </c>
      <c r="F30" s="26" t="n">
        <v>0</v>
      </c>
      <c r="G30" s="26" t="n">
        <v>0</v>
      </c>
      <c r="H30" s="26" t="n">
        <f aca="false">14*(D30*24.31)</f>
        <v>4764.76</v>
      </c>
      <c r="I30" s="26" t="n">
        <f aca="false">H30</f>
        <v>4764.76</v>
      </c>
      <c r="J30" s="26" t="n">
        <f aca="false">I30*33%</f>
        <v>1572.3708</v>
      </c>
      <c r="K30" s="27" t="n">
        <f aca="false">I30+J30</f>
        <v>6337.1308</v>
      </c>
    </row>
    <row r="31" customFormat="false" ht="17.9" hidden="false" customHeight="false" outlineLevel="0" collapsed="false">
      <c r="A31" s="30" t="s">
        <v>50</v>
      </c>
      <c r="B31" s="46" t="s">
        <v>51</v>
      </c>
      <c r="C31" s="29" t="s">
        <v>52</v>
      </c>
      <c r="D31" s="47" t="s">
        <v>34</v>
      </c>
      <c r="E31" s="48" t="n">
        <v>0</v>
      </c>
      <c r="F31" s="48" t="n">
        <v>0</v>
      </c>
      <c r="G31" s="48" t="n">
        <v>0</v>
      </c>
      <c r="H31" s="48" t="n">
        <f aca="false">14*(D31*24.31)</f>
        <v>6126.12</v>
      </c>
      <c r="I31" s="48" t="n">
        <f aca="false">H31</f>
        <v>6126.12</v>
      </c>
      <c r="J31" s="48" t="n">
        <f aca="false">I31*33%</f>
        <v>2021.6196</v>
      </c>
      <c r="K31" s="49" t="n">
        <f aca="false">I31+J31</f>
        <v>8147.7396</v>
      </c>
    </row>
    <row r="32" customFormat="false" ht="14.25" hidden="false" customHeight="false" outlineLevel="0" collapsed="false">
      <c r="A32" s="50" t="s">
        <v>53</v>
      </c>
      <c r="B32" s="51" t="s">
        <v>51</v>
      </c>
      <c r="C32" s="50" t="s">
        <v>54</v>
      </c>
      <c r="D32" s="36" t="s">
        <v>34</v>
      </c>
      <c r="E32" s="37" t="n">
        <v>0</v>
      </c>
      <c r="F32" s="37" t="n">
        <v>0</v>
      </c>
      <c r="G32" s="37" t="n">
        <v>0</v>
      </c>
      <c r="H32" s="37" t="n">
        <f aca="false">14*(D32*24.31)</f>
        <v>6126.12</v>
      </c>
      <c r="I32" s="37" t="n">
        <f aca="false">H32</f>
        <v>6126.12</v>
      </c>
      <c r="J32" s="37" t="n">
        <f aca="false">I32*33%</f>
        <v>2021.6196</v>
      </c>
      <c r="K32" s="39" t="n">
        <f aca="false">I32+J32</f>
        <v>8147.7396</v>
      </c>
      <c r="L32" s="28"/>
    </row>
    <row r="33" customFormat="false" ht="14.25" hidden="false" customHeight="false" outlineLevel="0" collapsed="false">
      <c r="A33" s="29" t="s">
        <v>55</v>
      </c>
      <c r="B33" s="46" t="s">
        <v>56</v>
      </c>
      <c r="C33" s="29" t="s">
        <v>57</v>
      </c>
      <c r="D33" s="47" t="s">
        <v>38</v>
      </c>
      <c r="E33" s="48"/>
      <c r="F33" s="48"/>
      <c r="G33" s="48"/>
      <c r="H33" s="48" t="n">
        <f aca="false">D33*24.31*14</f>
        <v>8508.5</v>
      </c>
      <c r="I33" s="48" t="n">
        <f aca="false">H33</f>
        <v>8508.5</v>
      </c>
      <c r="J33" s="32" t="n">
        <f aca="false">I33*32%</f>
        <v>2722.72</v>
      </c>
      <c r="K33" s="49" t="n">
        <f aca="false">I33+J33</f>
        <v>11231.22</v>
      </c>
    </row>
    <row r="34" customFormat="false" ht="14.25" hidden="false" customHeight="false" outlineLevel="0" collapsed="false">
      <c r="A34" s="34" t="s">
        <v>58</v>
      </c>
      <c r="B34" s="35" t="s">
        <v>59</v>
      </c>
      <c r="C34" s="34" t="s">
        <v>60</v>
      </c>
      <c r="D34" s="36" t="s">
        <v>38</v>
      </c>
      <c r="E34" s="37"/>
      <c r="F34" s="37"/>
      <c r="G34" s="37"/>
      <c r="H34" s="37" t="n">
        <f aca="false">D34*24.31*14</f>
        <v>8508.5</v>
      </c>
      <c r="I34" s="37" t="n">
        <f aca="false">H34</f>
        <v>8508.5</v>
      </c>
      <c r="J34" s="38" t="n">
        <f aca="false">I34*32%</f>
        <v>2722.72</v>
      </c>
      <c r="K34" s="39" t="n">
        <f aca="false">I34+J34</f>
        <v>11231.22</v>
      </c>
      <c r="L34" s="28"/>
    </row>
    <row r="35" customFormat="false" ht="14.25" hidden="false" customHeight="false" outlineLevel="0" collapsed="false">
      <c r="A35" s="29"/>
      <c r="B35" s="46" t="s">
        <v>51</v>
      </c>
      <c r="C35" s="29" t="s">
        <v>61</v>
      </c>
      <c r="D35" s="47" t="s">
        <v>62</v>
      </c>
      <c r="E35" s="48"/>
      <c r="F35" s="48"/>
      <c r="G35" s="48"/>
      <c r="H35" s="48" t="n">
        <f aca="false">D35*24.31*14</f>
        <v>18378.36</v>
      </c>
      <c r="I35" s="48" t="n">
        <f aca="false">H35</f>
        <v>18378.36</v>
      </c>
      <c r="J35" s="26" t="n">
        <f aca="false">I35*32%</f>
        <v>5881.0752</v>
      </c>
      <c r="K35" s="49" t="n">
        <f aca="false">I35+J35</f>
        <v>24259.4352</v>
      </c>
    </row>
    <row r="36" customFormat="false" ht="17.9" hidden="false" customHeight="true" outlineLevel="0" collapsed="false">
      <c r="A36" s="52" t="s">
        <v>63</v>
      </c>
      <c r="B36" s="52"/>
      <c r="C36" s="52" t="s">
        <v>64</v>
      </c>
      <c r="D36" s="53" t="s">
        <v>34</v>
      </c>
      <c r="E36" s="54" t="n">
        <v>0</v>
      </c>
      <c r="F36" s="54" t="n">
        <v>0</v>
      </c>
      <c r="G36" s="54" t="n">
        <v>0</v>
      </c>
      <c r="H36" s="54" t="n">
        <f aca="false">14*(D36*24.31)</f>
        <v>6126.12</v>
      </c>
      <c r="I36" s="54" t="n">
        <f aca="false">H36</f>
        <v>6126.12</v>
      </c>
      <c r="J36" s="38" t="n">
        <f aca="false">I36*33%</f>
        <v>2021.6196</v>
      </c>
      <c r="K36" s="55" t="n">
        <f aca="false">I36+J36</f>
        <v>8147.7396</v>
      </c>
      <c r="L36" s="28"/>
    </row>
    <row r="37" customFormat="false" ht="14.25" hidden="false" customHeight="false" outlineLevel="0" collapsed="false">
      <c r="A37" s="11" t="s">
        <v>65</v>
      </c>
      <c r="B37" s="11"/>
      <c r="C37" s="11"/>
      <c r="D37" s="12"/>
      <c r="E37" s="13" t="n">
        <v>0</v>
      </c>
      <c r="F37" s="13" t="n">
        <v>0</v>
      </c>
      <c r="G37" s="13" t="n">
        <v>0</v>
      </c>
      <c r="H37" s="13" t="n">
        <f aca="false">H38</f>
        <v>3403.4</v>
      </c>
      <c r="I37" s="13" t="n">
        <f aca="false">I38</f>
        <v>3403.4</v>
      </c>
      <c r="J37" s="13" t="n">
        <f aca="false">J38</f>
        <v>1123.122</v>
      </c>
      <c r="K37" s="13" t="n">
        <f aca="false">K38</f>
        <v>4526.522</v>
      </c>
    </row>
    <row r="38" customFormat="false" ht="17.9" hidden="false" customHeight="true" outlineLevel="0" collapsed="false">
      <c r="A38" s="23" t="s">
        <v>66</v>
      </c>
      <c r="B38" s="23"/>
      <c r="C38" s="24" t="s">
        <v>67</v>
      </c>
      <c r="D38" s="25" t="s">
        <v>68</v>
      </c>
      <c r="E38" s="26" t="n">
        <v>0</v>
      </c>
      <c r="F38" s="26" t="n">
        <v>0</v>
      </c>
      <c r="G38" s="26" t="n">
        <v>0</v>
      </c>
      <c r="H38" s="26" t="n">
        <f aca="false">14*(D38*24.31)</f>
        <v>3403.4</v>
      </c>
      <c r="I38" s="26" t="n">
        <f aca="false">H38</f>
        <v>3403.4</v>
      </c>
      <c r="J38" s="26" t="n">
        <f aca="false">I38*33%</f>
        <v>1123.122</v>
      </c>
      <c r="K38" s="27" t="n">
        <f aca="false">I38+J38</f>
        <v>4526.522</v>
      </c>
    </row>
  </sheetData>
  <mergeCells count="15">
    <mergeCell ref="B1:B2"/>
    <mergeCell ref="A6:B6"/>
    <mergeCell ref="A8:B8"/>
    <mergeCell ref="A9:B9"/>
    <mergeCell ref="A12:B12"/>
    <mergeCell ref="A13:B13"/>
    <mergeCell ref="A14:B14"/>
    <mergeCell ref="A15:B15"/>
    <mergeCell ref="A16:B16"/>
    <mergeCell ref="A17:B17"/>
    <mergeCell ref="A20:B20"/>
    <mergeCell ref="A24:B24"/>
    <mergeCell ref="A30:B30"/>
    <mergeCell ref="A36:B36"/>
    <mergeCell ref="A38:B38"/>
  </mergeCells>
  <printOptions headings="false" gridLines="false" gridLinesSet="true" horizontalCentered="true" verticalCentered="false"/>
  <pageMargins left="0.4" right="0.4" top="0.4" bottom="0.4" header="0.511811023622047" footer="0.159722222222222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&amp;Rpág.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LibreOffice/25.8.3.2$Windows_X86_64 LibreOffice_project/8ca8d55c161d602844f5428fa4b58097424e324e</Application>
  <AppVersion>15.0000</AppVers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2024-11-28T14:00:40Z</dcterms:created>
  <dc:creator>ROME Solution</dc:creator>
  <dc:description/>
  <dc:language>es-ES</dc:language>
  <cp:lastModifiedBy>inma_de_leon</cp:lastModifiedBy>
  <cp:lastPrinted>2025-12-02T09:34:01Z</cp:lastPrinted>
  <dcterms:modified xsi:type="dcterms:W3CDTF">2025-12-02T09:37:52Z</dcterms:modified>
  <cp:revision>0</cp:revision>
  <dc:subject/>
  <dc:title>Puerto del Rosario 2025 PersResumen-Jefaturas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